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ergir-my.sharepoint.com/personal/manon_hebert_energir_com/Documents/Documents/Gestion du site/Partenaire_en_ligne/Espace_partenaires/"/>
    </mc:Choice>
  </mc:AlternateContent>
  <xr:revisionPtr revIDLastSave="0" documentId="8_{B92190E5-6B71-4C36-B1C2-A425AA92EA4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imensionnement" sheetId="1" r:id="rId1"/>
    <sheet name="Paramètres" sheetId="2" state="hidden" r:id="rId2"/>
  </sheets>
  <definedNames>
    <definedName name="cap">Dimensionnement!$D$24</definedName>
    <definedName name="Cap_Range">Dimensionnement!$D$24:$E$35</definedName>
    <definedName name="Consts">Paramètres!$C$11</definedName>
    <definedName name="diam">Paramètres!$C$21</definedName>
    <definedName name="F_s">Dimensionnement!$D$21</definedName>
    <definedName name="F_t">Dimensionnement!$D$15</definedName>
    <definedName name="Longueur">Dimensionnement!$D$14</definedName>
    <definedName name="PC">Dimensionnement!$D$13</definedName>
    <definedName name="Press">Dimensionnement!$D$18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18" i="1" l="1"/>
  <c r="E19" i="1" l="1"/>
  <c r="E17" i="1"/>
  <c r="D17" i="1"/>
  <c r="E14" i="1"/>
  <c r="E13" i="1"/>
  <c r="D13" i="1"/>
</calcChain>
</file>

<file path=xl/sharedStrings.xml><?xml version="1.0" encoding="utf-8"?>
<sst xmlns="http://schemas.openxmlformats.org/spreadsheetml/2006/main" count="39" uniqueCount="37">
  <si>
    <t>SI</t>
  </si>
  <si>
    <t>Imp</t>
  </si>
  <si>
    <r>
      <t>K</t>
    </r>
    <r>
      <rPr>
        <vertAlign val="subscript"/>
        <sz val="10"/>
        <color theme="1"/>
        <rFont val="Calibri"/>
        <family val="2"/>
        <scheme val="minor"/>
      </rPr>
      <t>1</t>
    </r>
  </si>
  <si>
    <t>Y</t>
  </si>
  <si>
    <t>z</t>
  </si>
  <si>
    <t>Cr</t>
  </si>
  <si>
    <r>
      <t>K</t>
    </r>
    <r>
      <rPr>
        <vertAlign val="subscript"/>
        <sz val="10"/>
        <color theme="1"/>
        <rFont val="Calibri"/>
        <family val="2"/>
        <scheme val="minor"/>
      </rPr>
      <t>2</t>
    </r>
  </si>
  <si>
    <t>Constants</t>
  </si>
  <si>
    <t>DIMENSIONNEMENT DE LA TUYAUTERIE DE GAZ NATUREL</t>
  </si>
  <si>
    <t>Gaz naturel</t>
  </si>
  <si>
    <t>Propane</t>
  </si>
  <si>
    <r>
      <t>P</t>
    </r>
    <r>
      <rPr>
        <vertAlign val="subscript"/>
        <sz val="10"/>
        <color theme="1"/>
        <rFont val="Calibri"/>
        <family val="2"/>
        <scheme val="minor"/>
      </rPr>
      <t>atm</t>
    </r>
    <r>
      <rPr>
        <sz val="10"/>
        <color theme="1"/>
        <rFont val="Calibri"/>
        <family val="2"/>
        <scheme val="minor"/>
      </rPr>
      <t xml:space="preserve"> (lb/po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ou kPa)</t>
    </r>
  </si>
  <si>
    <t>unité (anlgais)</t>
  </si>
  <si>
    <t>Type (GN)</t>
  </si>
  <si>
    <t>Pression (Haute)</t>
  </si>
  <si>
    <t>Pouvoir calorifique</t>
  </si>
  <si>
    <t>Longueur du tuyau</t>
  </si>
  <si>
    <t>Nominal</t>
  </si>
  <si>
    <t>Intérieur</t>
  </si>
  <si>
    <t>½</t>
  </si>
  <si>
    <t>¾</t>
  </si>
  <si>
    <t>1¼</t>
  </si>
  <si>
    <t>1½</t>
  </si>
  <si>
    <t>2½</t>
  </si>
  <si>
    <t>Diamètre
 (po)</t>
  </si>
  <si>
    <t>Diamètre (po)</t>
  </si>
  <si>
    <t>Pression atmosphérique</t>
  </si>
  <si>
    <t>Facteur de sécurité</t>
  </si>
  <si>
    <t>Valeur à rentrer</t>
  </si>
  <si>
    <t>Anglais</t>
  </si>
  <si>
    <t>Métrique</t>
  </si>
  <si>
    <t>Facteur de tolérance des raccords</t>
  </si>
  <si>
    <r>
      <t xml:space="preserve">Basé sur les formules des articles A.3.5 et B.3.5 du Code d'installation du gaz naturel et du propane (B149.1-10)_x000D_
Ce calculateur estime la capacité maximale du gaz naturel et du propane pour des </t>
    </r>
    <r>
      <rPr>
        <b/>
        <i/>
        <sz val="10"/>
        <color theme="1"/>
        <rFont val="Calibri"/>
        <family val="2"/>
        <scheme val="minor"/>
      </rPr>
      <t>tuyaux en plastique et de schedule 40</t>
    </r>
    <r>
      <rPr>
        <i/>
        <sz val="10"/>
        <color theme="1"/>
        <rFont val="Calibri"/>
        <family val="2"/>
        <scheme val="minor"/>
      </rPr>
      <t xml:space="preserve"> seulement. Pour les estimations des tubes en cuivre, veuillez consulter les tableaux A.8 à A.14 et B.6 à B.10 du code CSA B149.1-2010.</t>
    </r>
  </si>
  <si>
    <t>Veuillez activer les macros avant d'utiliser ce calculateur.</t>
  </si>
  <si>
    <t>Gaz Métro n'est pas responsable des données incomplètes, de l'inexactitude, d'une omission ou d'une erreur dans les données et les renseignements fournis dans ce chiffrier.</t>
  </si>
  <si>
    <t>Pression en amont</t>
  </si>
  <si>
    <t>Pression en 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</si>
</sst>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00"/>
    <numFmt numFmtId="166" formatCode="0.0000"/>
    <numFmt numFmtId="167" formatCode="#,##0.000"/>
    <numFmt numFmtId="168" formatCode="#,##0.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2" fontId="1" fillId="0" borderId="0" xfId="0" applyNumberFormat="1" applyFont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2" fontId="1" fillId="2" borderId="9" xfId="0" applyNumberFormat="1" applyFont="1" applyFill="1" applyBorder="1" applyAlignment="1" applyProtection="1">
      <alignment horizontal="center" vertical="center"/>
      <protection locked="0"/>
    </xf>
    <xf numFmtId="1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2" fontId="1" fillId="0" borderId="0" xfId="0" applyNumberFormat="1" applyFont="1" applyAlignment="1" applyProtection="1">
      <alignment horizontal="center" vertical="center"/>
      <protection locked="0"/>
    </xf>
    <xf numFmtId="167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4" fontId="10" fillId="4" borderId="7" xfId="0" applyNumberFormat="1" applyFont="1" applyFill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vertical="center"/>
    </xf>
    <xf numFmtId="2" fontId="11" fillId="0" borderId="24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</xf>
    <xf numFmtId="165" fontId="1" fillId="0" borderId="20" xfId="0" applyNumberFormat="1" applyFont="1" applyBorder="1" applyAlignment="1" applyProtection="1">
      <alignment vertical="center"/>
    </xf>
    <xf numFmtId="168" fontId="1" fillId="0" borderId="0" xfId="0" applyNumberFormat="1" applyFont="1" applyAlignment="1" applyProtection="1">
      <alignment vertical="center"/>
    </xf>
    <xf numFmtId="0" fontId="0" fillId="2" borderId="12" xfId="0" applyFont="1" applyFill="1" applyBorder="1" applyAlignment="1" applyProtection="1">
      <alignment horizontal="center" vertical="center"/>
    </xf>
    <xf numFmtId="166" fontId="1" fillId="0" borderId="20" xfId="0" applyNumberFormat="1" applyFont="1" applyBorder="1" applyAlignment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6" borderId="7" xfId="0" applyFont="1" applyFill="1" applyBorder="1" applyAlignment="1" applyProtection="1">
      <alignment vertical="center"/>
      <protection locked="0"/>
    </xf>
    <xf numFmtId="2" fontId="1" fillId="6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top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wrapText="1" indent="2"/>
    </xf>
    <xf numFmtId="0" fontId="7" fillId="0" borderId="0" xfId="0" applyFont="1" applyBorder="1" applyAlignment="1" applyProtection="1">
      <alignment horizontal="left" wrapText="1" indent="2"/>
    </xf>
    <xf numFmtId="0" fontId="7" fillId="0" borderId="20" xfId="0" applyFont="1" applyBorder="1" applyAlignment="1" applyProtection="1">
      <alignment horizontal="left" wrapText="1" indent="2"/>
    </xf>
    <xf numFmtId="3" fontId="1" fillId="2" borderId="13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left" vertical="center" wrapText="1" indent="13"/>
    </xf>
    <xf numFmtId="0" fontId="8" fillId="5" borderId="17" xfId="0" applyFont="1" applyFill="1" applyBorder="1" applyAlignment="1" applyProtection="1">
      <alignment horizontal="left" vertical="center" wrapText="1" indent="13"/>
    </xf>
    <xf numFmtId="0" fontId="8" fillId="5" borderId="18" xfId="0" applyFont="1" applyFill="1" applyBorder="1" applyAlignment="1" applyProtection="1">
      <alignment horizontal="left" vertical="center" wrapText="1" indent="13"/>
    </xf>
    <xf numFmtId="0" fontId="7" fillId="0" borderId="19" xfId="0" applyFont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left" vertical="center" wrapText="1" indent="1"/>
    </xf>
    <xf numFmtId="0" fontId="7" fillId="0" borderId="20" xfId="0" applyFont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20" xfId="0" applyFont="1" applyBorder="1" applyAlignment="1" applyProtection="1">
      <alignment horizontal="left" vertical="center" wrapText="1" inden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top" wrapText="1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6.emf"/><Relationship Id="rId7" Type="http://schemas.openxmlformats.org/officeDocument/2006/relationships/image" Target="../media/image9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11" Type="http://schemas.openxmlformats.org/officeDocument/2006/relationships/image" Target="../media/image1.emf"/><Relationship Id="rId5" Type="http://schemas.openxmlformats.org/officeDocument/2006/relationships/image" Target="../media/image4.emf"/><Relationship Id="rId10" Type="http://schemas.openxmlformats.org/officeDocument/2006/relationships/image" Target="../media/image2.emf"/><Relationship Id="rId4" Type="http://schemas.openxmlformats.org/officeDocument/2006/relationships/image" Target="../media/image5.emf"/><Relationship Id="rId9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57150</xdr:rowOff>
        </xdr:from>
        <xdr:to>
          <xdr:col>2</xdr:col>
          <xdr:colOff>381000</xdr:colOff>
          <xdr:row>8</xdr:row>
          <xdr:rowOff>85725</xdr:rowOff>
        </xdr:to>
        <xdr:sp macro="" textlink="">
          <xdr:nvSpPr>
            <xdr:cNvPr id="1034" name="OB_Ang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123825</xdr:rowOff>
        </xdr:from>
        <xdr:to>
          <xdr:col>2</xdr:col>
          <xdr:colOff>390525</xdr:colOff>
          <xdr:row>9</xdr:row>
          <xdr:rowOff>152400</xdr:rowOff>
        </xdr:to>
        <xdr:sp macro="" textlink="">
          <xdr:nvSpPr>
            <xdr:cNvPr id="1035" name="OB_SI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123825</xdr:rowOff>
        </xdr:from>
        <xdr:to>
          <xdr:col>2</xdr:col>
          <xdr:colOff>419100</xdr:colOff>
          <xdr:row>10</xdr:row>
          <xdr:rowOff>76200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Choix des unités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7</xdr:row>
          <xdr:rowOff>85725</xdr:rowOff>
        </xdr:from>
        <xdr:to>
          <xdr:col>4</xdr:col>
          <xdr:colOff>0</xdr:colOff>
          <xdr:row>8</xdr:row>
          <xdr:rowOff>114300</xdr:rowOff>
        </xdr:to>
        <xdr:sp macro="" textlink="">
          <xdr:nvSpPr>
            <xdr:cNvPr id="1037" name="OB_GN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8</xdr:row>
          <xdr:rowOff>152400</xdr:rowOff>
        </xdr:from>
        <xdr:to>
          <xdr:col>4</xdr:col>
          <xdr:colOff>0</xdr:colOff>
          <xdr:row>10</xdr:row>
          <xdr:rowOff>19050</xdr:rowOff>
        </xdr:to>
        <xdr:sp macro="" textlink="">
          <xdr:nvSpPr>
            <xdr:cNvPr id="1038" name="OB_Prop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</xdr:row>
          <xdr:rowOff>123825</xdr:rowOff>
        </xdr:from>
        <xdr:to>
          <xdr:col>4</xdr:col>
          <xdr:colOff>47625</xdr:colOff>
          <xdr:row>10</xdr:row>
          <xdr:rowOff>76200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de gaz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66675</xdr:rowOff>
        </xdr:from>
        <xdr:to>
          <xdr:col>7</xdr:col>
          <xdr:colOff>561975</xdr:colOff>
          <xdr:row>8</xdr:row>
          <xdr:rowOff>104775</xdr:rowOff>
        </xdr:to>
        <xdr:sp macro="" textlink="">
          <xdr:nvSpPr>
            <xdr:cNvPr id="1041" name="OB_Haute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142875</xdr:rowOff>
        </xdr:from>
        <xdr:to>
          <xdr:col>7</xdr:col>
          <xdr:colOff>561975</xdr:colOff>
          <xdr:row>10</xdr:row>
          <xdr:rowOff>19050</xdr:rowOff>
        </xdr:to>
        <xdr:sp macro="" textlink="">
          <xdr:nvSpPr>
            <xdr:cNvPr id="1042" name="OB_Basse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123825</xdr:rowOff>
        </xdr:from>
        <xdr:to>
          <xdr:col>7</xdr:col>
          <xdr:colOff>590550</xdr:colOff>
          <xdr:row>10</xdr:row>
          <xdr:rowOff>66675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Choix de la pression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28575</xdr:rowOff>
        </xdr:from>
        <xdr:to>
          <xdr:col>5</xdr:col>
          <xdr:colOff>152400</xdr:colOff>
          <xdr:row>14</xdr:row>
          <xdr:rowOff>257175</xdr:rowOff>
        </xdr:to>
        <xdr:sp macro="" textlink="">
          <xdr:nvSpPr>
            <xdr:cNvPr id="1045" name="CB_F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6</xdr:col>
          <xdr:colOff>381000</xdr:colOff>
          <xdr:row>22</xdr:row>
          <xdr:rowOff>257175</xdr:rowOff>
        </xdr:to>
        <xdr:sp macro="" textlink="">
          <xdr:nvSpPr>
            <xdr:cNvPr id="1046" name="CB_Capacités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19050</xdr:rowOff>
        </xdr:from>
        <xdr:to>
          <xdr:col>5</xdr:col>
          <xdr:colOff>657225</xdr:colOff>
          <xdr:row>14</xdr:row>
          <xdr:rowOff>247650</xdr:rowOff>
        </xdr:to>
        <xdr:sp macro="" textlink="">
          <xdr:nvSpPr>
            <xdr:cNvPr id="1047" name="CB_FAide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133350</xdr:rowOff>
        </xdr:from>
        <xdr:to>
          <xdr:col>5</xdr:col>
          <xdr:colOff>657225</xdr:colOff>
          <xdr:row>21</xdr:row>
          <xdr:rowOff>38100</xdr:rowOff>
        </xdr:to>
        <xdr:sp macro="" textlink="">
          <xdr:nvSpPr>
            <xdr:cNvPr id="1048" name="CommandButton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19050</xdr:rowOff>
    </xdr:from>
    <xdr:to>
      <xdr:col>2</xdr:col>
      <xdr:colOff>104775</xdr:colOff>
      <xdr:row>0</xdr:row>
      <xdr:rowOff>573786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066800" cy="5547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95250</xdr:rowOff>
        </xdr:from>
        <xdr:to>
          <xdr:col>7</xdr:col>
          <xdr:colOff>247650</xdr:colOff>
          <xdr:row>19</xdr:row>
          <xdr:rowOff>9525</xdr:rowOff>
        </xdr:to>
        <xdr:sp macro="" textlink="">
          <xdr:nvSpPr>
            <xdr:cNvPr id="1049" name="CB_PressMax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152401</xdr:rowOff>
    </xdr:from>
    <xdr:to>
      <xdr:col>14</xdr:col>
      <xdr:colOff>238125</xdr:colOff>
      <xdr:row>27</xdr:row>
      <xdr:rowOff>153097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115050" y="1447801"/>
          <a:ext cx="5276850" cy="3143946"/>
          <a:chOff x="6115050" y="1447801"/>
          <a:chExt cx="5276850" cy="314394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70397"/>
          <a:stretch/>
        </xdr:blipFill>
        <xdr:spPr>
          <a:xfrm>
            <a:off x="6115050" y="1447801"/>
            <a:ext cx="5276850" cy="1009650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7702"/>
          <a:stretch/>
        </xdr:blipFill>
        <xdr:spPr>
          <a:xfrm>
            <a:off x="6115050" y="2466975"/>
            <a:ext cx="5276850" cy="2124772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304802</xdr:colOff>
      <xdr:row>31</xdr:row>
      <xdr:rowOff>104777</xdr:rowOff>
    </xdr:from>
    <xdr:to>
      <xdr:col>14</xdr:col>
      <xdr:colOff>247650</xdr:colOff>
      <xdr:row>51</xdr:row>
      <xdr:rowOff>74816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6124577" y="5191127"/>
          <a:ext cx="5276848" cy="3208539"/>
          <a:chOff x="6124577" y="4800602"/>
          <a:chExt cx="5276848" cy="3208539"/>
        </a:xfrm>
      </xdr:grpSpPr>
      <xdr:pic>
        <xdr:nvPicPr>
          <xdr:cNvPr id="5" name="Imag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70833"/>
          <a:stretch/>
        </xdr:blipFill>
        <xdr:spPr>
          <a:xfrm>
            <a:off x="6124577" y="4800602"/>
            <a:ext cx="5276848" cy="1019173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37890"/>
          <a:stretch/>
        </xdr:blipFill>
        <xdr:spPr>
          <a:xfrm>
            <a:off x="6124577" y="5838825"/>
            <a:ext cx="5276848" cy="2170316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209550</xdr:colOff>
      <xdr:row>53</xdr:row>
      <xdr:rowOff>0</xdr:rowOff>
    </xdr:from>
    <xdr:to>
      <xdr:col>14</xdr:col>
      <xdr:colOff>442181</xdr:colOff>
      <xdr:row>75</xdr:row>
      <xdr:rowOff>152400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9325" y="8648700"/>
          <a:ext cx="5566631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38"/>
  <sheetViews>
    <sheetView showGridLines="0" tabSelected="1" zoomScaleNormal="100" zoomScaleSheetLayoutView="100" workbookViewId="0">
      <selection activeCell="O15" sqref="O15"/>
    </sheetView>
  </sheetViews>
  <sheetFormatPr baseColWidth="10" defaultColWidth="11.42578125" defaultRowHeight="12.75" x14ac:dyDescent="0.25"/>
  <cols>
    <col min="1" max="1" width="3.42578125" style="22" customWidth="1"/>
    <col min="2" max="3" width="11.42578125" style="22"/>
    <col min="4" max="4" width="10" style="22" customWidth="1"/>
    <col min="5" max="5" width="9.28515625" style="22" customWidth="1"/>
    <col min="6" max="7" width="11.42578125" style="22"/>
    <col min="8" max="8" width="13.140625" style="22" bestFit="1" customWidth="1"/>
    <col min="9" max="9" width="11.42578125" style="22"/>
    <col min="10" max="10" width="11.7109375" style="22" bestFit="1" customWidth="1"/>
    <col min="11" max="16384" width="11.42578125" style="22"/>
  </cols>
  <sheetData>
    <row r="1" spans="1:10" ht="45.75" customHeight="1" thickTop="1" x14ac:dyDescent="0.25">
      <c r="A1" s="60" t="s">
        <v>8</v>
      </c>
      <c r="B1" s="61"/>
      <c r="C1" s="61"/>
      <c r="D1" s="61"/>
      <c r="E1" s="61"/>
      <c r="F1" s="61"/>
      <c r="G1" s="61"/>
      <c r="H1" s="62"/>
    </row>
    <row r="2" spans="1:10" ht="69" customHeight="1" x14ac:dyDescent="0.25">
      <c r="A2" s="63" t="s">
        <v>32</v>
      </c>
      <c r="B2" s="64"/>
      <c r="C2" s="64"/>
      <c r="D2" s="64"/>
      <c r="E2" s="64"/>
      <c r="F2" s="64"/>
      <c r="G2" s="64"/>
      <c r="H2" s="65"/>
    </row>
    <row r="3" spans="1:10" ht="20.25" customHeight="1" x14ac:dyDescent="0.25">
      <c r="A3" s="66" t="s">
        <v>33</v>
      </c>
      <c r="B3" s="67"/>
      <c r="C3" s="67"/>
      <c r="D3" s="67"/>
      <c r="E3" s="67"/>
      <c r="F3" s="67"/>
      <c r="G3" s="67"/>
      <c r="H3" s="68"/>
    </row>
    <row r="4" spans="1:10" x14ac:dyDescent="0.25">
      <c r="A4" s="23"/>
      <c r="B4" s="24"/>
      <c r="C4" s="24"/>
      <c r="D4" s="24"/>
      <c r="E4" s="24"/>
      <c r="F4" s="24"/>
      <c r="G4" s="24"/>
      <c r="H4" s="25"/>
    </row>
    <row r="5" spans="1:10" x14ac:dyDescent="0.2">
      <c r="A5" s="23"/>
      <c r="B5" s="72" t="s">
        <v>28</v>
      </c>
      <c r="C5" s="73"/>
      <c r="D5" s="26"/>
      <c r="E5" s="27"/>
      <c r="F5" s="28"/>
      <c r="G5" s="29"/>
      <c r="H5" s="25"/>
      <c r="I5" s="30"/>
      <c r="J5" s="30"/>
    </row>
    <row r="6" spans="1:10" x14ac:dyDescent="0.25">
      <c r="A6" s="23"/>
      <c r="B6" s="24"/>
      <c r="C6" s="24"/>
      <c r="D6" s="24"/>
      <c r="E6" s="24"/>
      <c r="F6" s="24"/>
      <c r="G6" s="24"/>
      <c r="H6" s="25"/>
    </row>
    <row r="7" spans="1:10" x14ac:dyDescent="0.25">
      <c r="A7" s="23"/>
      <c r="B7" s="24"/>
      <c r="C7" s="24"/>
      <c r="D7" s="24"/>
      <c r="E7" s="24"/>
      <c r="F7" s="24"/>
      <c r="G7" s="24"/>
      <c r="H7" s="25"/>
    </row>
    <row r="8" spans="1:10" x14ac:dyDescent="0.25">
      <c r="A8" s="23"/>
      <c r="B8" s="24"/>
      <c r="C8" s="24"/>
      <c r="D8" s="24"/>
      <c r="E8" s="24"/>
      <c r="F8" s="24"/>
      <c r="G8" s="24"/>
      <c r="H8" s="25"/>
    </row>
    <row r="9" spans="1:10" x14ac:dyDescent="0.25">
      <c r="A9" s="23"/>
      <c r="B9" s="24"/>
      <c r="C9" s="24"/>
      <c r="D9" s="24"/>
      <c r="E9" s="24"/>
      <c r="F9" s="24"/>
      <c r="G9" s="24"/>
      <c r="H9" s="25"/>
    </row>
    <row r="10" spans="1:10" x14ac:dyDescent="0.25">
      <c r="A10" s="23"/>
      <c r="B10" s="24"/>
      <c r="C10" s="24"/>
      <c r="D10" s="24"/>
      <c r="E10" s="24"/>
      <c r="F10" s="24"/>
      <c r="G10" s="24"/>
      <c r="H10" s="25"/>
    </row>
    <row r="11" spans="1:10" x14ac:dyDescent="0.25">
      <c r="A11" s="23"/>
      <c r="B11" s="24"/>
      <c r="C11" s="24"/>
      <c r="D11" s="24"/>
      <c r="E11" s="24"/>
      <c r="F11" s="24"/>
      <c r="G11" s="24"/>
      <c r="H11" s="25"/>
    </row>
    <row r="12" spans="1:10" x14ac:dyDescent="0.25">
      <c r="A12" s="23"/>
      <c r="B12" s="24"/>
      <c r="C12" s="24"/>
      <c r="D12" s="24"/>
      <c r="E12" s="24"/>
      <c r="F12" s="24"/>
      <c r="G12" s="24"/>
      <c r="H12" s="25"/>
    </row>
    <row r="13" spans="1:10" hidden="1" x14ac:dyDescent="0.25">
      <c r="A13" s="23"/>
      <c r="B13" s="24" t="s">
        <v>15</v>
      </c>
      <c r="C13" s="31"/>
      <c r="D13" s="32">
        <f>IF(Paramètres!J11,IF(Paramètres!J10,1000,37.077),IF(Paramètres!J10,2520,93.94))</f>
        <v>1000</v>
      </c>
      <c r="E13" s="24" t="str">
        <f>IF(Paramètres!J10,"Btu/pi3","MJ/m3")</f>
        <v>Btu/pi3</v>
      </c>
      <c r="F13" s="24"/>
      <c r="G13" s="33"/>
      <c r="H13" s="25"/>
    </row>
    <row r="14" spans="1:10" x14ac:dyDescent="0.25">
      <c r="A14" s="23"/>
      <c r="B14" s="24" t="s">
        <v>16</v>
      </c>
      <c r="C14" s="24"/>
      <c r="D14" s="46"/>
      <c r="E14" s="20" t="str">
        <f>IF(Paramètres!J10,"pi","m")</f>
        <v>pi</v>
      </c>
      <c r="F14" s="24"/>
      <c r="G14" s="24"/>
      <c r="H14" s="25"/>
    </row>
    <row r="15" spans="1:10" ht="24.75" customHeight="1" x14ac:dyDescent="0.25">
      <c r="A15" s="23"/>
      <c r="B15" s="71" t="s">
        <v>31</v>
      </c>
      <c r="C15" s="71"/>
      <c r="D15" s="34">
        <v>1.2</v>
      </c>
      <c r="E15" s="20"/>
      <c r="F15" s="24"/>
      <c r="G15" s="24"/>
      <c r="H15" s="25"/>
      <c r="J15" s="24"/>
    </row>
    <row r="16" spans="1:10" x14ac:dyDescent="0.25">
      <c r="A16" s="23"/>
      <c r="B16" s="24"/>
      <c r="C16" s="24"/>
      <c r="D16" s="24"/>
      <c r="E16" s="20"/>
      <c r="F16" s="24"/>
      <c r="G16" s="24"/>
      <c r="H16" s="25"/>
    </row>
    <row r="17" spans="1:11" hidden="1" x14ac:dyDescent="0.25">
      <c r="A17" s="23"/>
      <c r="B17" s="24" t="s">
        <v>26</v>
      </c>
      <c r="C17" s="24"/>
      <c r="D17" s="35">
        <f>IF(Paramètres!J10,Paramètres!C16,Paramètres!D16)</f>
        <v>14.73</v>
      </c>
      <c r="E17" s="20" t="str">
        <f>IF(Paramètres!J10,"lb/po2","kPa")</f>
        <v>lb/po2</v>
      </c>
      <c r="F17" s="24"/>
      <c r="G17" s="24"/>
      <c r="H17" s="25"/>
    </row>
    <row r="18" spans="1:11" x14ac:dyDescent="0.25">
      <c r="A18" s="23"/>
      <c r="B18" s="24" t="s">
        <v>35</v>
      </c>
      <c r="C18" s="24"/>
      <c r="D18" s="46"/>
      <c r="E18" s="20" t="str">
        <f>IF(Paramètres!J12,IF(Paramètres!J10,"lb/po2","kPa"),IF(Paramètres!J10,"po. c.e.","Pa"))</f>
        <v>lb/po2</v>
      </c>
      <c r="F18" s="24"/>
      <c r="G18" s="24"/>
      <c r="H18" s="25"/>
    </row>
    <row r="19" spans="1:11" x14ac:dyDescent="0.25">
      <c r="A19" s="23"/>
      <c r="B19" s="24" t="s">
        <v>36</v>
      </c>
      <c r="C19" s="24"/>
      <c r="D19" s="46"/>
      <c r="E19" s="20" t="str">
        <f>IF(Paramètres!J12,IF(Paramètres!J10,"lb/po2","kPa"),"")</f>
        <v>lb/po2</v>
      </c>
      <c r="F19" s="24"/>
      <c r="G19" s="24"/>
      <c r="H19" s="25"/>
    </row>
    <row r="20" spans="1:11" x14ac:dyDescent="0.25">
      <c r="A20" s="23"/>
      <c r="E20" s="21"/>
      <c r="F20" s="24"/>
      <c r="G20" s="24"/>
      <c r="H20" s="25"/>
    </row>
    <row r="21" spans="1:11" x14ac:dyDescent="0.25">
      <c r="A21" s="23"/>
      <c r="B21" s="22" t="s">
        <v>27</v>
      </c>
      <c r="D21" s="47">
        <v>1</v>
      </c>
      <c r="E21" s="21"/>
      <c r="F21" s="24"/>
      <c r="G21" s="24"/>
      <c r="H21" s="25"/>
    </row>
    <row r="22" spans="1:11" x14ac:dyDescent="0.25">
      <c r="A22" s="23"/>
      <c r="B22" s="24"/>
      <c r="C22" s="24"/>
      <c r="D22" s="24"/>
      <c r="E22" s="24"/>
      <c r="F22" s="24"/>
      <c r="G22" s="24"/>
      <c r="H22" s="25"/>
    </row>
    <row r="23" spans="1:11" ht="30.75" customHeight="1" x14ac:dyDescent="0.25">
      <c r="A23" s="23"/>
      <c r="B23" s="24"/>
      <c r="C23" s="36" t="s">
        <v>24</v>
      </c>
      <c r="D23" s="69" t="str">
        <f>IF(Paramètres!J10,"Capacité maximale (1000 Btu/h), à 60°F","Capacité maximale (kW), à 15,6°C")</f>
        <v>Capacité maximale (1000 Btu/h), à 60°F</v>
      </c>
      <c r="E23" s="70"/>
      <c r="F23" s="24"/>
      <c r="G23" s="24"/>
      <c r="H23" s="25"/>
    </row>
    <row r="24" spans="1:11" ht="15" x14ac:dyDescent="0.25">
      <c r="A24" s="23"/>
      <c r="B24" s="24"/>
      <c r="C24" s="37" t="s">
        <v>19</v>
      </c>
      <c r="D24" s="55"/>
      <c r="E24" s="55"/>
      <c r="F24" s="24"/>
      <c r="G24" s="24"/>
      <c r="H24" s="38"/>
      <c r="K24" s="39"/>
    </row>
    <row r="25" spans="1:11" ht="15" x14ac:dyDescent="0.25">
      <c r="A25" s="23"/>
      <c r="B25" s="24"/>
      <c r="C25" s="40" t="s">
        <v>20</v>
      </c>
      <c r="D25" s="54"/>
      <c r="E25" s="54"/>
      <c r="F25" s="24"/>
      <c r="G25" s="24"/>
      <c r="H25" s="41"/>
      <c r="K25" s="39"/>
    </row>
    <row r="26" spans="1:11" ht="15" x14ac:dyDescent="0.25">
      <c r="A26" s="23"/>
      <c r="B26" s="24"/>
      <c r="C26" s="37">
        <v>1</v>
      </c>
      <c r="D26" s="55"/>
      <c r="E26" s="55"/>
      <c r="F26" s="24"/>
      <c r="G26" s="24"/>
      <c r="H26" s="38"/>
      <c r="K26" s="39"/>
    </row>
    <row r="27" spans="1:11" ht="15" x14ac:dyDescent="0.25">
      <c r="A27" s="23"/>
      <c r="B27" s="24"/>
      <c r="C27" s="40" t="s">
        <v>21</v>
      </c>
      <c r="D27" s="54"/>
      <c r="E27" s="54"/>
      <c r="F27" s="24"/>
      <c r="G27" s="24"/>
      <c r="H27" s="38"/>
      <c r="K27" s="39"/>
    </row>
    <row r="28" spans="1:11" ht="15" x14ac:dyDescent="0.25">
      <c r="A28" s="23"/>
      <c r="B28" s="24"/>
      <c r="C28" s="37" t="s">
        <v>22</v>
      </c>
      <c r="D28" s="55"/>
      <c r="E28" s="55"/>
      <c r="F28" s="24"/>
      <c r="G28" s="24"/>
      <c r="H28" s="38"/>
      <c r="K28" s="39"/>
    </row>
    <row r="29" spans="1:11" ht="15" x14ac:dyDescent="0.25">
      <c r="A29" s="23"/>
      <c r="B29" s="24"/>
      <c r="C29" s="40">
        <v>2</v>
      </c>
      <c r="D29" s="54"/>
      <c r="E29" s="54"/>
      <c r="F29" s="24"/>
      <c r="G29" s="24"/>
      <c r="H29" s="38"/>
      <c r="K29" s="39"/>
    </row>
    <row r="30" spans="1:11" ht="15" x14ac:dyDescent="0.25">
      <c r="A30" s="23"/>
      <c r="B30" s="24"/>
      <c r="C30" s="37" t="s">
        <v>23</v>
      </c>
      <c r="D30" s="55"/>
      <c r="E30" s="55"/>
      <c r="F30" s="24"/>
      <c r="G30" s="24"/>
      <c r="H30" s="38"/>
      <c r="K30" s="39"/>
    </row>
    <row r="31" spans="1:11" ht="15" x14ac:dyDescent="0.25">
      <c r="A31" s="23"/>
      <c r="B31" s="24"/>
      <c r="C31" s="40">
        <v>3</v>
      </c>
      <c r="D31" s="54"/>
      <c r="E31" s="54"/>
      <c r="F31" s="24"/>
      <c r="G31" s="24"/>
      <c r="H31" s="38"/>
      <c r="K31" s="39"/>
    </row>
    <row r="32" spans="1:11" ht="15" x14ac:dyDescent="0.25">
      <c r="A32" s="23"/>
      <c r="B32" s="24"/>
      <c r="C32" s="37">
        <v>4</v>
      </c>
      <c r="D32" s="55"/>
      <c r="E32" s="55"/>
      <c r="F32" s="24"/>
      <c r="G32" s="24"/>
      <c r="H32" s="38"/>
      <c r="K32" s="39"/>
    </row>
    <row r="33" spans="1:11" ht="15" x14ac:dyDescent="0.25">
      <c r="A33" s="23"/>
      <c r="B33" s="24"/>
      <c r="C33" s="40">
        <v>6</v>
      </c>
      <c r="D33" s="54"/>
      <c r="E33" s="54"/>
      <c r="F33" s="24"/>
      <c r="G33" s="24"/>
      <c r="H33" s="38"/>
      <c r="K33" s="39"/>
    </row>
    <row r="34" spans="1:11" ht="15" x14ac:dyDescent="0.25">
      <c r="A34" s="23"/>
      <c r="B34" s="24"/>
      <c r="C34" s="37">
        <v>8</v>
      </c>
      <c r="D34" s="55"/>
      <c r="E34" s="55"/>
      <c r="F34" s="24"/>
      <c r="G34" s="24"/>
      <c r="H34" s="38"/>
      <c r="K34" s="39"/>
    </row>
    <row r="35" spans="1:11" ht="15" x14ac:dyDescent="0.25">
      <c r="A35" s="23"/>
      <c r="B35" s="24"/>
      <c r="C35" s="42">
        <v>10</v>
      </c>
      <c r="D35" s="59"/>
      <c r="E35" s="59"/>
      <c r="F35" s="24"/>
      <c r="G35" s="24"/>
      <c r="H35" s="38"/>
      <c r="K35" s="39"/>
    </row>
    <row r="36" spans="1:11" ht="36" customHeight="1" x14ac:dyDescent="0.2">
      <c r="A36" s="56" t="s">
        <v>34</v>
      </c>
      <c r="B36" s="57"/>
      <c r="C36" s="57"/>
      <c r="D36" s="57"/>
      <c r="E36" s="57"/>
      <c r="F36" s="57"/>
      <c r="G36" s="57"/>
      <c r="H36" s="58"/>
    </row>
    <row r="37" spans="1:11" ht="13.5" thickBot="1" x14ac:dyDescent="0.3">
      <c r="A37" s="43"/>
      <c r="B37" s="53"/>
      <c r="C37" s="44"/>
      <c r="D37" s="44"/>
      <c r="E37" s="44"/>
      <c r="F37" s="44"/>
      <c r="G37" s="44"/>
      <c r="H37" s="45"/>
    </row>
    <row r="38" spans="1:11" ht="13.5" thickTop="1" x14ac:dyDescent="0.25"/>
  </sheetData>
  <sheetProtection algorithmName="SHA-512" hashValue="5MBP5cx6lRjNS85wwVpy3RXZC66Nn+nkdCEBJHsl2xoiVYY5YetEH/ajT0H4QK2n3EkP6aVllMyj22QA6Ndunw==" saltValue="NgKJkIJchwIqO4F4I4JAOg==" spinCount="100000" sheet="1" objects="1" scenarios="1"/>
  <mergeCells count="19">
    <mergeCell ref="A1:H1"/>
    <mergeCell ref="A2:H2"/>
    <mergeCell ref="A3:H3"/>
    <mergeCell ref="D23:E23"/>
    <mergeCell ref="B15:C15"/>
    <mergeCell ref="B5:C5"/>
    <mergeCell ref="D27:E27"/>
    <mergeCell ref="D26:E26"/>
    <mergeCell ref="D25:E25"/>
    <mergeCell ref="D24:E24"/>
    <mergeCell ref="A36:H36"/>
    <mergeCell ref="D35:E35"/>
    <mergeCell ref="D34:E34"/>
    <mergeCell ref="D33:E33"/>
    <mergeCell ref="D32:E32"/>
    <mergeCell ref="D31:E31"/>
    <mergeCell ref="D30:E30"/>
    <mergeCell ref="D29:E29"/>
    <mergeCell ref="D28:E28"/>
  </mergeCells>
  <dataValidations count="1">
    <dataValidation type="decimal" operator="greaterThan" allowBlank="1" error="La pression en amont maximale ne peut pas dépasser 66 lb/po2!" sqref="G18" xr:uid="{00000000-0002-0000-0000-000000000000}">
      <formula1>66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49" r:id="rId4" name="CB_PressMax">
          <controlPr defaultSize="0" autoLine="0" r:id="rId5">
            <anchor moveWithCells="1">
              <from>
                <xdr:col>5</xdr:col>
                <xdr:colOff>200025</xdr:colOff>
                <xdr:row>15</xdr:row>
                <xdr:rowOff>95250</xdr:rowOff>
              </from>
              <to>
                <xdr:col>7</xdr:col>
                <xdr:colOff>247650</xdr:colOff>
                <xdr:row>19</xdr:row>
                <xdr:rowOff>9525</xdr:rowOff>
              </to>
            </anchor>
          </controlPr>
        </control>
      </mc:Choice>
      <mc:Fallback>
        <control shapeId="1049" r:id="rId4" name="CB_PressMax"/>
      </mc:Fallback>
    </mc:AlternateContent>
    <mc:AlternateContent xmlns:mc="http://schemas.openxmlformats.org/markup-compatibility/2006">
      <mc:Choice Requires="x14">
        <control shapeId="1048" r:id="rId6" name="CommandButton1">
          <controlPr defaultSize="0" autoLine="0" r:id="rId7">
            <anchor moveWithCells="1">
              <from>
                <xdr:col>5</xdr:col>
                <xdr:colOff>200025</xdr:colOff>
                <xdr:row>19</xdr:row>
                <xdr:rowOff>133350</xdr:rowOff>
              </from>
              <to>
                <xdr:col>5</xdr:col>
                <xdr:colOff>657225</xdr:colOff>
                <xdr:row>21</xdr:row>
                <xdr:rowOff>38100</xdr:rowOff>
              </to>
            </anchor>
          </controlPr>
        </control>
      </mc:Choice>
      <mc:Fallback>
        <control shapeId="1048" r:id="rId6" name="CommandButton1"/>
      </mc:Fallback>
    </mc:AlternateContent>
    <mc:AlternateContent xmlns:mc="http://schemas.openxmlformats.org/markup-compatibility/2006">
      <mc:Choice Requires="x14">
        <control shapeId="1042" r:id="rId8" name="OB_Basse">
          <controlPr defaultSize="0" autoLine="0" r:id="rId9">
            <anchor moveWithCells="1">
              <from>
                <xdr:col>4</xdr:col>
                <xdr:colOff>209550</xdr:colOff>
                <xdr:row>8</xdr:row>
                <xdr:rowOff>142875</xdr:rowOff>
              </from>
              <to>
                <xdr:col>7</xdr:col>
                <xdr:colOff>561975</xdr:colOff>
                <xdr:row>10</xdr:row>
                <xdr:rowOff>19050</xdr:rowOff>
              </to>
            </anchor>
          </controlPr>
        </control>
      </mc:Choice>
      <mc:Fallback>
        <control shapeId="1042" r:id="rId8" name="OB_Basse"/>
      </mc:Fallback>
    </mc:AlternateContent>
    <mc:AlternateContent xmlns:mc="http://schemas.openxmlformats.org/markup-compatibility/2006">
      <mc:Choice Requires="x14">
        <control shapeId="1041" r:id="rId10" name="OB_Haute">
          <controlPr defaultSize="0" autoLine="0" linkedCell="Paramètres!J12" r:id="rId11">
            <anchor moveWithCells="1">
              <from>
                <xdr:col>4</xdr:col>
                <xdr:colOff>209550</xdr:colOff>
                <xdr:row>7</xdr:row>
                <xdr:rowOff>66675</xdr:rowOff>
              </from>
              <to>
                <xdr:col>7</xdr:col>
                <xdr:colOff>561975</xdr:colOff>
                <xdr:row>8</xdr:row>
                <xdr:rowOff>104775</xdr:rowOff>
              </to>
            </anchor>
          </controlPr>
        </control>
      </mc:Choice>
      <mc:Fallback>
        <control shapeId="1041" r:id="rId10" name="OB_Haute"/>
      </mc:Fallback>
    </mc:AlternateContent>
    <mc:AlternateContent xmlns:mc="http://schemas.openxmlformats.org/markup-compatibility/2006">
      <mc:Choice Requires="x14">
        <control shapeId="1038" r:id="rId12" name="OB_Prop">
          <controlPr defaultSize="0" autoLine="0" r:id="rId13">
            <anchor moveWithCells="1">
              <from>
                <xdr:col>2</xdr:col>
                <xdr:colOff>581025</xdr:colOff>
                <xdr:row>8</xdr:row>
                <xdr:rowOff>152400</xdr:rowOff>
              </from>
              <to>
                <xdr:col>4</xdr:col>
                <xdr:colOff>0</xdr:colOff>
                <xdr:row>10</xdr:row>
                <xdr:rowOff>19050</xdr:rowOff>
              </to>
            </anchor>
          </controlPr>
        </control>
      </mc:Choice>
      <mc:Fallback>
        <control shapeId="1038" r:id="rId12" name="OB_Prop"/>
      </mc:Fallback>
    </mc:AlternateContent>
    <mc:AlternateContent xmlns:mc="http://schemas.openxmlformats.org/markup-compatibility/2006">
      <mc:Choice Requires="x14">
        <control shapeId="1037" r:id="rId14" name="OB_GN">
          <controlPr defaultSize="0" autoLine="0" linkedCell="Paramètres!J11" r:id="rId15">
            <anchor moveWithCells="1">
              <from>
                <xdr:col>2</xdr:col>
                <xdr:colOff>581025</xdr:colOff>
                <xdr:row>7</xdr:row>
                <xdr:rowOff>85725</xdr:rowOff>
              </from>
              <to>
                <xdr:col>4</xdr:col>
                <xdr:colOff>0</xdr:colOff>
                <xdr:row>8</xdr:row>
                <xdr:rowOff>114300</xdr:rowOff>
              </to>
            </anchor>
          </controlPr>
        </control>
      </mc:Choice>
      <mc:Fallback>
        <control shapeId="1037" r:id="rId14" name="OB_GN"/>
      </mc:Fallback>
    </mc:AlternateContent>
    <mc:AlternateContent xmlns:mc="http://schemas.openxmlformats.org/markup-compatibility/2006">
      <mc:Choice Requires="x14">
        <control shapeId="1035" r:id="rId16" name="OB_SI">
          <controlPr defaultSize="0" autoLine="0" r:id="rId17">
            <anchor moveWithCells="1">
              <from>
                <xdr:col>1</xdr:col>
                <xdr:colOff>209550</xdr:colOff>
                <xdr:row>8</xdr:row>
                <xdr:rowOff>123825</xdr:rowOff>
              </from>
              <to>
                <xdr:col>2</xdr:col>
                <xdr:colOff>390525</xdr:colOff>
                <xdr:row>9</xdr:row>
                <xdr:rowOff>152400</xdr:rowOff>
              </to>
            </anchor>
          </controlPr>
        </control>
      </mc:Choice>
      <mc:Fallback>
        <control shapeId="1035" r:id="rId16" name="OB_SI"/>
      </mc:Fallback>
    </mc:AlternateContent>
    <mc:AlternateContent xmlns:mc="http://schemas.openxmlformats.org/markup-compatibility/2006">
      <mc:Choice Requires="x14">
        <control shapeId="1034" r:id="rId18" name="OB_Ang">
          <controlPr defaultSize="0" autoLine="0" linkedCell="Paramètres!J10" r:id="rId19">
            <anchor moveWithCells="1">
              <from>
                <xdr:col>1</xdr:col>
                <xdr:colOff>200025</xdr:colOff>
                <xdr:row>7</xdr:row>
                <xdr:rowOff>57150</xdr:rowOff>
              </from>
              <to>
                <xdr:col>2</xdr:col>
                <xdr:colOff>381000</xdr:colOff>
                <xdr:row>8</xdr:row>
                <xdr:rowOff>85725</xdr:rowOff>
              </to>
            </anchor>
          </controlPr>
        </control>
      </mc:Choice>
      <mc:Fallback>
        <control shapeId="1034" r:id="rId18" name="OB_Ang"/>
      </mc:Fallback>
    </mc:AlternateContent>
    <mc:AlternateContent xmlns:mc="http://schemas.openxmlformats.org/markup-compatibility/2006">
      <mc:Choice Requires="x14">
        <control shapeId="1045" r:id="rId20" name="CB_F">
          <controlPr defaultSize="0" autoLine="0" r:id="rId21">
            <anchor moveWithCells="1">
              <from>
                <xdr:col>3</xdr:col>
                <xdr:colOff>0</xdr:colOff>
                <xdr:row>14</xdr:row>
                <xdr:rowOff>28575</xdr:rowOff>
              </from>
              <to>
                <xdr:col>5</xdr:col>
                <xdr:colOff>152400</xdr:colOff>
                <xdr:row>14</xdr:row>
                <xdr:rowOff>257175</xdr:rowOff>
              </to>
            </anchor>
          </controlPr>
        </control>
      </mc:Choice>
      <mc:Fallback>
        <control shapeId="1045" r:id="rId20" name="CB_F"/>
      </mc:Fallback>
    </mc:AlternateContent>
    <mc:AlternateContent xmlns:mc="http://schemas.openxmlformats.org/markup-compatibility/2006">
      <mc:Choice Requires="x14">
        <control shapeId="1046" r:id="rId22" name="CB_Capacités">
          <controlPr defaultSize="0" autoLine="0" r:id="rId23">
            <anchor moveWithCells="1">
              <from>
                <xdr:col>5</xdr:col>
                <xdr:colOff>200025</xdr:colOff>
                <xdr:row>22</xdr:row>
                <xdr:rowOff>9525</xdr:rowOff>
              </from>
              <to>
                <xdr:col>6</xdr:col>
                <xdr:colOff>381000</xdr:colOff>
                <xdr:row>22</xdr:row>
                <xdr:rowOff>257175</xdr:rowOff>
              </to>
            </anchor>
          </controlPr>
        </control>
      </mc:Choice>
      <mc:Fallback>
        <control shapeId="1046" r:id="rId22" name="CB_Capacités"/>
      </mc:Fallback>
    </mc:AlternateContent>
    <mc:AlternateContent xmlns:mc="http://schemas.openxmlformats.org/markup-compatibility/2006">
      <mc:Choice Requires="x14">
        <control shapeId="1047" r:id="rId24" name="CB_FAide">
          <controlPr defaultSize="0" autoLine="0" r:id="rId25">
            <anchor moveWithCells="1">
              <from>
                <xdr:col>5</xdr:col>
                <xdr:colOff>200025</xdr:colOff>
                <xdr:row>14</xdr:row>
                <xdr:rowOff>19050</xdr:rowOff>
              </from>
              <to>
                <xdr:col>5</xdr:col>
                <xdr:colOff>657225</xdr:colOff>
                <xdr:row>14</xdr:row>
                <xdr:rowOff>247650</xdr:rowOff>
              </to>
            </anchor>
          </controlPr>
        </control>
      </mc:Choice>
      <mc:Fallback>
        <control shapeId="1047" r:id="rId24" name="CB_FAide"/>
      </mc:Fallback>
    </mc:AlternateContent>
    <mc:AlternateContent xmlns:mc="http://schemas.openxmlformats.org/markup-compatibility/2006">
      <mc:Choice Requires="x14">
        <control shapeId="1036" r:id="rId26" name="Group Box 12">
          <controlPr defaultSize="0" autoFill="0" autoPict="0">
            <anchor moveWithCells="1">
              <from>
                <xdr:col>1</xdr:col>
                <xdr:colOff>152400</xdr:colOff>
                <xdr:row>6</xdr:row>
                <xdr:rowOff>123825</xdr:rowOff>
              </from>
              <to>
                <xdr:col>2</xdr:col>
                <xdr:colOff>419100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27" name="Group Box 16">
          <controlPr defaultSize="0" autoFill="0" autoPict="0">
            <anchor moveWithCells="1">
              <from>
                <xdr:col>2</xdr:col>
                <xdr:colOff>533400</xdr:colOff>
                <xdr:row>6</xdr:row>
                <xdr:rowOff>123825</xdr:rowOff>
              </from>
              <to>
                <xdr:col>4</xdr:col>
                <xdr:colOff>47625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28" name="Group Box 19">
          <controlPr defaultSize="0" autoFill="0" autoPict="0">
            <anchor moveWithCells="1">
              <from>
                <xdr:col>4</xdr:col>
                <xdr:colOff>161925</xdr:colOff>
                <xdr:row>6</xdr:row>
                <xdr:rowOff>123825</xdr:rowOff>
              </from>
              <to>
                <xdr:col>7</xdr:col>
                <xdr:colOff>590550</xdr:colOff>
                <xdr:row>10</xdr:row>
                <xdr:rowOff>66675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8:P41"/>
  <sheetViews>
    <sheetView showGridLines="0" topLeftCell="B1" workbookViewId="0">
      <selection activeCell="I12" sqref="I12"/>
    </sheetView>
  </sheetViews>
  <sheetFormatPr baseColWidth="10" defaultColWidth="11.42578125" defaultRowHeight="12.75" x14ac:dyDescent="0.25"/>
  <cols>
    <col min="1" max="1" width="11.42578125" style="2"/>
    <col min="2" max="2" width="18.7109375" style="1" bestFit="1" customWidth="1"/>
    <col min="3" max="4" width="11.42578125" style="1"/>
    <col min="5" max="16384" width="11.42578125" style="2"/>
  </cols>
  <sheetData>
    <row r="8" spans="2:11" x14ac:dyDescent="0.25">
      <c r="K8" s="2" t="s">
        <v>29</v>
      </c>
    </row>
    <row r="9" spans="2:11" x14ac:dyDescent="0.25">
      <c r="C9" s="74" t="s">
        <v>9</v>
      </c>
      <c r="D9" s="74"/>
      <c r="E9" s="74" t="s">
        <v>10</v>
      </c>
      <c r="F9" s="74"/>
    </row>
    <row r="10" spans="2:11" x14ac:dyDescent="0.25">
      <c r="B10" s="3" t="s">
        <v>7</v>
      </c>
      <c r="C10" s="4" t="s">
        <v>1</v>
      </c>
      <c r="D10" s="5" t="s">
        <v>0</v>
      </c>
      <c r="E10" s="4" t="s">
        <v>1</v>
      </c>
      <c r="F10" s="5" t="s">
        <v>0</v>
      </c>
      <c r="I10" s="48" t="s">
        <v>12</v>
      </c>
      <c r="J10" s="49" t="b">
        <v>1</v>
      </c>
    </row>
    <row r="11" spans="2:11" ht="14.25" x14ac:dyDescent="0.25">
      <c r="B11" s="50" t="s">
        <v>2</v>
      </c>
      <c r="C11" s="51">
        <v>2237</v>
      </c>
      <c r="D11" s="51">
        <v>0.35759999999999997</v>
      </c>
      <c r="E11" s="51">
        <v>2237</v>
      </c>
      <c r="F11" s="51">
        <v>0.35759999999999997</v>
      </c>
      <c r="I11" s="48" t="s">
        <v>13</v>
      </c>
      <c r="J11" s="49" t="b">
        <v>1</v>
      </c>
    </row>
    <row r="12" spans="2:11" x14ac:dyDescent="0.25">
      <c r="B12" s="52" t="s">
        <v>3</v>
      </c>
      <c r="C12" s="7">
        <v>1</v>
      </c>
      <c r="D12" s="7">
        <v>1</v>
      </c>
      <c r="E12" s="7">
        <v>1</v>
      </c>
      <c r="F12" s="7">
        <v>1</v>
      </c>
      <c r="I12" s="48" t="s">
        <v>14</v>
      </c>
      <c r="J12" s="49" t="b">
        <v>1</v>
      </c>
    </row>
    <row r="13" spans="2:11" x14ac:dyDescent="0.25">
      <c r="B13" s="50" t="s">
        <v>4</v>
      </c>
      <c r="C13" s="51">
        <v>1</v>
      </c>
      <c r="D13" s="51">
        <v>0.27779999999999999</v>
      </c>
      <c r="E13" s="51">
        <v>1</v>
      </c>
      <c r="F13" s="51">
        <v>0.27779999999999999</v>
      </c>
      <c r="I13" s="6"/>
      <c r="J13" s="6"/>
    </row>
    <row r="14" spans="2:11" x14ac:dyDescent="0.25">
      <c r="B14" s="52" t="s">
        <v>5</v>
      </c>
      <c r="C14" s="7">
        <v>0.60940000000000005</v>
      </c>
      <c r="D14" s="7">
        <v>0.60940000000000005</v>
      </c>
      <c r="E14" s="8">
        <v>1.26</v>
      </c>
      <c r="F14" s="8">
        <v>1.26</v>
      </c>
      <c r="I14" s="6"/>
      <c r="J14" s="6"/>
    </row>
    <row r="15" spans="2:11" ht="14.25" x14ac:dyDescent="0.25">
      <c r="B15" s="50" t="s">
        <v>6</v>
      </c>
      <c r="C15" s="51">
        <v>2313</v>
      </c>
      <c r="D15" s="51">
        <v>0.15090000000000001</v>
      </c>
      <c r="E15" s="51">
        <v>2313</v>
      </c>
      <c r="F15" s="51">
        <v>0.15090000000000001</v>
      </c>
      <c r="I15" s="6"/>
      <c r="J15" s="6"/>
    </row>
    <row r="16" spans="2:11" ht="15" x14ac:dyDescent="0.25">
      <c r="B16" s="52" t="s">
        <v>11</v>
      </c>
      <c r="C16" s="7">
        <v>14.73</v>
      </c>
      <c r="D16" s="19">
        <v>101.325</v>
      </c>
      <c r="E16" s="7">
        <v>14.73</v>
      </c>
      <c r="F16" s="19">
        <v>101.325</v>
      </c>
      <c r="I16" s="6"/>
      <c r="J16" s="6"/>
    </row>
    <row r="17" spans="3:16" x14ac:dyDescent="0.25">
      <c r="C17" s="9"/>
      <c r="D17" s="9"/>
      <c r="E17" s="10"/>
      <c r="I17" s="6"/>
      <c r="J17" s="6"/>
    </row>
    <row r="18" spans="3:16" x14ac:dyDescent="0.25">
      <c r="I18" s="6"/>
      <c r="J18" s="6"/>
    </row>
    <row r="19" spans="3:16" x14ac:dyDescent="0.25">
      <c r="C19" s="75" t="s">
        <v>25</v>
      </c>
      <c r="D19" s="75"/>
      <c r="P19" s="11"/>
    </row>
    <row r="20" spans="3:16" x14ac:dyDescent="0.25">
      <c r="C20" s="12" t="s">
        <v>17</v>
      </c>
      <c r="D20" s="12" t="s">
        <v>18</v>
      </c>
    </row>
    <row r="21" spans="3:16" x14ac:dyDescent="0.25">
      <c r="C21" s="13">
        <v>0.5</v>
      </c>
      <c r="D21" s="14">
        <v>0.622</v>
      </c>
    </row>
    <row r="22" spans="3:16" x14ac:dyDescent="0.25">
      <c r="C22" s="15">
        <v>0.75</v>
      </c>
      <c r="D22" s="12">
        <v>0.82399999999999995</v>
      </c>
    </row>
    <row r="23" spans="3:16" x14ac:dyDescent="0.25">
      <c r="C23" s="13">
        <v>1</v>
      </c>
      <c r="D23" s="14">
        <v>1.0489999999999999</v>
      </c>
    </row>
    <row r="24" spans="3:16" x14ac:dyDescent="0.25">
      <c r="C24" s="15">
        <v>1.25</v>
      </c>
      <c r="D24" s="12">
        <v>1.38</v>
      </c>
    </row>
    <row r="25" spans="3:16" x14ac:dyDescent="0.25">
      <c r="C25" s="13">
        <v>1.5</v>
      </c>
      <c r="D25" s="14">
        <v>1.61</v>
      </c>
    </row>
    <row r="26" spans="3:16" x14ac:dyDescent="0.25">
      <c r="C26" s="15">
        <v>2</v>
      </c>
      <c r="D26" s="12">
        <v>2.0670000000000002</v>
      </c>
    </row>
    <row r="27" spans="3:16" x14ac:dyDescent="0.25">
      <c r="C27" s="13">
        <v>2.5</v>
      </c>
      <c r="D27" s="14">
        <v>2.4689999999999999</v>
      </c>
    </row>
    <row r="28" spans="3:16" x14ac:dyDescent="0.25">
      <c r="C28" s="15">
        <v>3</v>
      </c>
      <c r="D28" s="12">
        <v>3.0680000000000001</v>
      </c>
    </row>
    <row r="29" spans="3:16" x14ac:dyDescent="0.25">
      <c r="C29" s="13">
        <v>4</v>
      </c>
      <c r="D29" s="14">
        <v>4.0259999999999998</v>
      </c>
    </row>
    <row r="30" spans="3:16" x14ac:dyDescent="0.25">
      <c r="C30" s="15">
        <v>6</v>
      </c>
      <c r="D30" s="12">
        <v>6.0650000000000004</v>
      </c>
    </row>
    <row r="31" spans="3:16" x14ac:dyDescent="0.25">
      <c r="C31" s="13">
        <v>8</v>
      </c>
      <c r="D31" s="14">
        <v>7.9809999999999999</v>
      </c>
      <c r="K31" s="2" t="s">
        <v>30</v>
      </c>
    </row>
    <row r="32" spans="3:16" x14ac:dyDescent="0.25">
      <c r="C32" s="16">
        <v>10</v>
      </c>
      <c r="D32" s="17">
        <v>10.02</v>
      </c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  <row r="39" spans="2:2" x14ac:dyDescent="0.25">
      <c r="B39" s="18"/>
    </row>
    <row r="40" spans="2:2" x14ac:dyDescent="0.25">
      <c r="B40" s="18"/>
    </row>
    <row r="41" spans="2:2" x14ac:dyDescent="0.25">
      <c r="B41" s="18"/>
    </row>
  </sheetData>
  <sheetProtection algorithmName="SHA-512" hashValue="Q+lq3rfviBCcVTPCGJdyaKFEhfTqM+Q4MSdENJxpzwFHUD1dtcE9XT5WmOmU66lvSOj7xsBfTIc4ybcf6i+AyA==" saltValue="ycL9/ChqBLW1wSG/nNdloQ==" spinCount="100000" sheet="1" objects="1" scenarios="1"/>
  <mergeCells count="3">
    <mergeCell ref="C9:D9"/>
    <mergeCell ref="E9:F9"/>
    <mergeCell ref="C19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Dimensionnement</vt:lpstr>
      <vt:lpstr>Paramètres</vt:lpstr>
      <vt:lpstr>cap</vt:lpstr>
      <vt:lpstr>Cap_Range</vt:lpstr>
      <vt:lpstr>Consts</vt:lpstr>
      <vt:lpstr>diam</vt:lpstr>
      <vt:lpstr>F_s</vt:lpstr>
      <vt:lpstr>F_t</vt:lpstr>
      <vt:lpstr>Longueur</vt:lpstr>
      <vt:lpstr>PC</vt:lpstr>
      <vt:lpstr>Press</vt:lpstr>
    </vt:vector>
  </TitlesOfParts>
  <Company>CTGN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Alborz Arzpeyma</dc:creator>
  <cp:lastModifiedBy>Hébert Manon</cp:lastModifiedBy>
  <dcterms:created xsi:type="dcterms:W3CDTF">2014-02-20T19:44:37Z</dcterms:created>
  <dcterms:modified xsi:type="dcterms:W3CDTF">2019-11-22T15:39:35Z</dcterms:modified>
</cp:coreProperties>
</file>